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s" sheetId="1" state="visible" r:id="rId1"/>
    <sheet xmlns:r="http://schemas.openxmlformats.org/officeDocument/2006/relationships" name="Dash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"/>
    <numFmt numFmtId="166" formatCode="&quot;$&quot;#,##0.00;[Red](&quot;$&quot;#,##0.00)"/>
  </numFmts>
  <fonts count="4">
    <font>
      <name val="Calibri"/>
      <family val="2"/>
      <color theme="1"/>
      <sz val="11"/>
      <scheme val="minor"/>
    </font>
    <font>
      <b val="1"/>
      <color rgb="00FFFFFF"/>
    </font>
    <font>
      <name val="Arial"/>
      <b val="1"/>
      <color rgb="00FFFFFF"/>
      <sz val="11"/>
    </font>
    <font>
      <name val="Arial"/>
      <color rgb="001F2A2E"/>
      <sz val="10"/>
    </font>
  </fonts>
  <fills count="6">
    <fill>
      <patternFill/>
    </fill>
    <fill>
      <patternFill patternType="gray125"/>
    </fill>
    <fill>
      <patternFill patternType="solid">
        <fgColor rgb="002F4F3E"/>
      </patternFill>
    </fill>
    <fill>
      <patternFill patternType="solid">
        <fgColor rgb="002F4A3A"/>
      </patternFill>
    </fill>
    <fill>
      <patternFill patternType="solid">
        <fgColor rgb="00E8EFE9"/>
      </patternFill>
    </fill>
    <fill>
      <patternFill patternType="solid">
        <fgColor rgb="00FFF8E7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3" borderId="1" applyAlignment="1" pivotButton="0" quotePrefix="0" xfId="0">
      <alignment horizontal="center"/>
    </xf>
    <xf numFmtId="0" fontId="3" fillId="4" borderId="1" pivotButton="0" quotePrefix="0" xfId="0"/>
    <xf numFmtId="166" fontId="3" fillId="5" borderId="1" pivotButton="0" quotePrefix="0" xfId="0"/>
    <xf numFmtId="166" fontId="3" fillId="4" borderId="1" pivotButton="0" quotePrefix="0" xfId="0"/>
    <xf numFmtId="165" fontId="3" fillId="4" borderId="1" pivotButton="0" quotePrefix="0" xfId="0"/>
    <xf numFmtId="0" fontId="3" fillId="0" borderId="1" pivotButton="0" quotePrefix="0" xfId="0"/>
    <xf numFmtId="166" fontId="3" fillId="0" borderId="1" pivotButton="0" quotePrefix="0" xfId="0"/>
    <xf numFmtId="165" fontId="3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Pipeline value by stage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</f>
            </strRef>
          </tx>
          <spPr>
            <a:solidFill xmlns:a="http://schemas.openxmlformats.org/drawingml/2006/main">
              <a:srgbClr val="2F4A3A"/>
            </a:solidFill>
            <a:ln xmlns:a="http://schemas.openxmlformats.org/drawingml/2006/main">
              <a:prstDash val="solid"/>
            </a:ln>
          </spPr>
          <cat>
            <numRef>
              <f>'Dashboard'!$A$2:$A$6</f>
            </numRef>
          </cat>
          <val>
            <numRef>
              <f>'Dashboard'!$C$2:$C$6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8EFE9"/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9" customWidth="1" min="2" max="2"/>
    <col width="14" customWidth="1" min="3" max="3"/>
    <col width="12" customWidth="1" min="4" max="4"/>
    <col width="15" customWidth="1" min="5" max="5"/>
    <col width="12" customWidth="1" min="6" max="6"/>
    <col width="21" customWidth="1" min="7" max="7"/>
    <col width="14" customWidth="1" min="8" max="8"/>
    <col width="12" customWidth="1" min="9" max="9"/>
    <col width="15" customWidth="1" min="10" max="10"/>
  </cols>
  <sheetData>
    <row r="1" ht="22" customHeight="1">
      <c r="A1" s="4" t="inlineStr">
        <is>
          <t>Client</t>
        </is>
      </c>
      <c r="B1" s="4" t="inlineStr">
        <is>
          <t>Project</t>
        </is>
      </c>
      <c r="C1" s="4" t="inlineStr">
        <is>
          <t>Stage</t>
        </is>
      </c>
      <c r="D1" s="4" t="inlineStr">
        <is>
          <t>Quote</t>
        </is>
      </c>
      <c r="E1" s="4" t="inlineStr">
        <is>
          <t>Deposit paid</t>
        </is>
      </c>
      <c r="F1" s="4" t="inlineStr">
        <is>
          <t>Invoiced</t>
        </is>
      </c>
      <c r="G1" s="4" t="inlineStr">
        <is>
          <t>Paid after deposit</t>
        </is>
      </c>
      <c r="H1" s="4" t="inlineStr">
        <is>
          <t>Balance due</t>
        </is>
      </c>
      <c r="I1" s="4" t="inlineStr">
        <is>
          <t>Due date</t>
        </is>
      </c>
      <c r="J1" s="4" t="inlineStr">
        <is>
          <t>Days overdue</t>
        </is>
      </c>
    </row>
    <row r="2">
      <c r="A2" s="5" t="inlineStr">
        <is>
          <t>Maple Dental</t>
        </is>
      </c>
      <c r="B2" s="5" t="inlineStr">
        <is>
          <t>Photo shoot</t>
        </is>
      </c>
      <c r="C2" s="5" t="inlineStr">
        <is>
          <t>In progress</t>
        </is>
      </c>
      <c r="D2" s="6" t="n">
        <v>600</v>
      </c>
      <c r="E2" s="6" t="n">
        <v>180</v>
      </c>
      <c r="F2" s="6" t="n">
        <v>0</v>
      </c>
      <c r="G2" s="6" t="n">
        <v>0</v>
      </c>
      <c r="H2" s="7">
        <f>IF(F2&gt;0,F2-E2-G2,0)</f>
        <v/>
      </c>
      <c r="I2" s="8">
        <f>DATE(2026,10,9)</f>
        <v/>
      </c>
      <c r="J2" s="5">
        <f>IF(AND(H2&gt;0,TODAY()&gt;I2),TODAY()-I2,"")</f>
        <v/>
      </c>
    </row>
    <row r="3">
      <c r="A3" s="9" t="inlineStr">
        <is>
          <t>Riverside Yoga</t>
        </is>
      </c>
      <c r="B3" s="9" t="inlineStr">
        <is>
          <t>Monthly retainer</t>
        </is>
      </c>
      <c r="C3" s="9" t="inlineStr">
        <is>
          <t>Delivered</t>
        </is>
      </c>
      <c r="D3" s="6" t="n">
        <v>350</v>
      </c>
      <c r="E3" s="6" t="n">
        <v>105</v>
      </c>
      <c r="F3" s="6" t="n">
        <v>350</v>
      </c>
      <c r="G3" s="6" t="n">
        <v>0</v>
      </c>
      <c r="H3" s="10">
        <f>IF(F3&gt;0,F3-E3-G3,0)</f>
        <v/>
      </c>
      <c r="I3" s="11">
        <f>DATE(2026,10,11)</f>
        <v/>
      </c>
      <c r="J3" s="9">
        <f>IF(AND(H3&gt;0,TODAY()&gt;I3),TODAY()-I3,"")</f>
        <v/>
      </c>
    </row>
    <row r="4">
      <c r="A4" s="5" t="inlineStr">
        <is>
          <t>J. Ortiz (wedding)</t>
        </is>
      </c>
      <c r="B4" s="5" t="inlineStr">
        <is>
          <t>Logo</t>
        </is>
      </c>
      <c r="C4" s="5" t="inlineStr">
        <is>
          <t>Paid</t>
        </is>
      </c>
      <c r="D4" s="6" t="n">
        <v>1200</v>
      </c>
      <c r="E4" s="6" t="n">
        <v>360</v>
      </c>
      <c r="F4" s="6" t="n">
        <v>1200</v>
      </c>
      <c r="G4" s="6" t="n">
        <v>840</v>
      </c>
      <c r="H4" s="7">
        <f>IF(F4&gt;0,F4-E4-G4,0)</f>
        <v/>
      </c>
      <c r="I4" s="8">
        <f>DATE(2026,10,13)</f>
        <v/>
      </c>
      <c r="J4" s="5">
        <f>IF(AND(H4&gt;0,TODAY()&gt;I4),TODAY()-I4,"")</f>
        <v/>
      </c>
    </row>
    <row r="5">
      <c r="A5" s="9" t="inlineStr">
        <is>
          <t>Northside Bakery</t>
        </is>
      </c>
      <c r="B5" s="9" t="inlineStr">
        <is>
          <t>Website</t>
        </is>
      </c>
      <c r="C5" s="9" t="inlineStr">
        <is>
          <t>Lead</t>
        </is>
      </c>
      <c r="D5" s="6" t="n">
        <v>350</v>
      </c>
      <c r="E5" s="6" t="n">
        <v>0</v>
      </c>
      <c r="F5" s="6" t="n">
        <v>0</v>
      </c>
      <c r="G5" s="6" t="n">
        <v>0</v>
      </c>
      <c r="H5" s="10">
        <f>IF(F5&gt;0,F5-E5-G5,0)</f>
        <v/>
      </c>
      <c r="I5" s="11">
        <f>DATE(2026,10,15)</f>
        <v/>
      </c>
      <c r="J5" s="9">
        <f>IF(AND(H5&gt;0,TODAY()&gt;I5),TODAY()-I5,"")</f>
        <v/>
      </c>
    </row>
    <row r="6">
      <c r="A6" s="5" t="inlineStr">
        <is>
          <t>Bluebird Realty</t>
        </is>
      </c>
      <c r="B6" s="5" t="inlineStr">
        <is>
          <t>Monthly retainer</t>
        </is>
      </c>
      <c r="C6" s="5" t="inlineStr">
        <is>
          <t>Quoted</t>
        </is>
      </c>
      <c r="D6" s="6" t="n">
        <v>350</v>
      </c>
      <c r="E6" s="6" t="n">
        <v>105</v>
      </c>
      <c r="F6" s="6" t="n">
        <v>0</v>
      </c>
      <c r="G6" s="6" t="n">
        <v>0</v>
      </c>
      <c r="H6" s="7">
        <f>IF(F6&gt;0,F6-E6-G6,0)</f>
        <v/>
      </c>
      <c r="I6" s="8">
        <f>DATE(2026,10,17)</f>
        <v/>
      </c>
      <c r="J6" s="5">
        <f>IF(AND(H6&gt;0,TODAY()&gt;I6),TODAY()-I6,"")</f>
        <v/>
      </c>
    </row>
    <row r="7">
      <c r="A7" s="9" t="inlineStr">
        <is>
          <t>Harbor Auto</t>
        </is>
      </c>
      <c r="B7" s="9" t="inlineStr">
        <is>
          <t>Photo shoot</t>
        </is>
      </c>
      <c r="C7" s="9" t="inlineStr">
        <is>
          <t>In progress</t>
        </is>
      </c>
      <c r="D7" s="6" t="n">
        <v>1800</v>
      </c>
      <c r="E7" s="6" t="n">
        <v>540</v>
      </c>
      <c r="F7" s="6" t="n">
        <v>0</v>
      </c>
      <c r="G7" s="6" t="n">
        <v>0</v>
      </c>
      <c r="H7" s="10">
        <f>IF(F7&gt;0,F7-E7-G7,0)</f>
        <v/>
      </c>
      <c r="I7" s="11">
        <f>DATE(2026,10,19)</f>
        <v/>
      </c>
      <c r="J7" s="9">
        <f>IF(AND(H7&gt;0,TODAY()&gt;I7),TODAY()-I7,"")</f>
        <v/>
      </c>
    </row>
    <row r="8">
      <c r="A8" s="5" t="inlineStr">
        <is>
          <t>K. Lin (portraits)</t>
        </is>
      </c>
      <c r="B8" s="5" t="inlineStr">
        <is>
          <t>Logo</t>
        </is>
      </c>
      <c r="C8" s="5" t="inlineStr">
        <is>
          <t>Delivered</t>
        </is>
      </c>
      <c r="D8" s="6" t="n">
        <v>350</v>
      </c>
      <c r="E8" s="6" t="n">
        <v>105</v>
      </c>
      <c r="F8" s="6" t="n">
        <v>350</v>
      </c>
      <c r="G8" s="6" t="n">
        <v>0</v>
      </c>
      <c r="H8" s="7">
        <f>IF(F8&gt;0,F8-E8-G8,0)</f>
        <v/>
      </c>
      <c r="I8" s="8">
        <f>DATE(2026,10,21)</f>
        <v/>
      </c>
      <c r="J8" s="5">
        <f>IF(AND(H8&gt;0,TODAY()&gt;I8),TODAY()-I8,"")</f>
        <v/>
      </c>
    </row>
    <row r="9">
      <c r="A9" s="9" t="inlineStr">
        <is>
          <t>Summit CPA</t>
        </is>
      </c>
      <c r="B9" s="9" t="inlineStr">
        <is>
          <t>Brochure</t>
        </is>
      </c>
      <c r="C9" s="9" t="inlineStr">
        <is>
          <t>Paid</t>
        </is>
      </c>
      <c r="D9" s="6" t="n">
        <v>1800</v>
      </c>
      <c r="E9" s="6" t="n">
        <v>540</v>
      </c>
      <c r="F9" s="6" t="n">
        <v>1800</v>
      </c>
      <c r="G9" s="6" t="n">
        <v>1260</v>
      </c>
      <c r="H9" s="10">
        <f>IF(F9&gt;0,F9-E9-G9,0)</f>
        <v/>
      </c>
      <c r="I9" s="11">
        <f>DATE(2026,10,23)</f>
        <v/>
      </c>
      <c r="J9" s="9">
        <f>IF(AND(H9&gt;0,TODAY()&gt;I9),TODAY()-I9,"")</f>
        <v/>
      </c>
    </row>
  </sheetData>
  <conditionalFormatting sqref="A2:J200">
    <cfRule type="expression" priority="1" dxfId="0">
      <formula>AND($J2&lt;&gt;"",$J2&gt;0)</formula>
    </cfRule>
  </conditionalFormatting>
  <dataValidations count="1">
    <dataValidation sqref="C2:C200" showDropDown="0" showInputMessage="0" showErrorMessage="0" allowBlank="0" type="list">
      <formula1>"Lead,Quoted,In progress,Delivered,Paid"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4A3A"/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7" customWidth="1" min="3" max="3"/>
    <col width="12" customWidth="1" min="4" max="4"/>
    <col width="20" customWidth="1" min="5" max="5"/>
    <col width="12" customWidth="1" min="6" max="6"/>
  </cols>
  <sheetData>
    <row r="1" ht="22" customHeight="1">
      <c r="A1" s="4" t="inlineStr">
        <is>
          <t>Stage</t>
        </is>
      </c>
      <c r="B1" s="4" t="inlineStr">
        <is>
          <t>Clients</t>
        </is>
      </c>
      <c r="C1" s="4" t="inlineStr">
        <is>
          <t>Pipeline value</t>
        </is>
      </c>
    </row>
    <row r="2">
      <c r="A2" s="5" t="inlineStr">
        <is>
          <t>Lead</t>
        </is>
      </c>
      <c r="B2" s="5">
        <f>COUNTIF(Clients!C:C,A2)</f>
        <v/>
      </c>
      <c r="C2" s="7">
        <f>SUMIF(Clients!C:C,A2,Clients!D:D)</f>
        <v/>
      </c>
      <c r="E2" s="5" t="inlineStr">
        <is>
          <t>Total owed to you</t>
        </is>
      </c>
      <c r="F2" s="7">
        <f>SUM(Clients!H:H)</f>
        <v/>
      </c>
    </row>
    <row r="3">
      <c r="A3" s="9" t="inlineStr">
        <is>
          <t>Quoted</t>
        </is>
      </c>
      <c r="B3" s="9">
        <f>COUNTIF(Clients!C:C,A3)</f>
        <v/>
      </c>
      <c r="C3" s="10">
        <f>SUMIF(Clients!C:C,A3,Clients!D:D)</f>
        <v/>
      </c>
      <c r="E3" s="9" t="inlineStr">
        <is>
          <t>Overdue invoices</t>
        </is>
      </c>
      <c r="F3" s="9">
        <f>COUNTIF(Clients!J:J,"&gt;0")</f>
        <v/>
      </c>
    </row>
    <row r="4">
      <c r="A4" s="5" t="inlineStr">
        <is>
          <t>In progress</t>
        </is>
      </c>
      <c r="B4" s="5">
        <f>COUNTIF(Clients!C:C,A4)</f>
        <v/>
      </c>
      <c r="C4" s="7">
        <f>SUMIF(Clients!C:C,A4,Clients!D:D)</f>
        <v/>
      </c>
    </row>
    <row r="5">
      <c r="A5" s="9" t="inlineStr">
        <is>
          <t>Delivered</t>
        </is>
      </c>
      <c r="B5" s="9">
        <f>COUNTIF(Clients!C:C,A5)</f>
        <v/>
      </c>
      <c r="C5" s="10">
        <f>SUMIF(Clients!C:C,A5,Clients!D:D)</f>
        <v/>
      </c>
    </row>
    <row r="6">
      <c r="A6" s="5" t="inlineStr">
        <is>
          <t>Paid</t>
        </is>
      </c>
      <c r="B6" s="5">
        <f>COUNTIF(Clients!C:C,A6)</f>
        <v/>
      </c>
      <c r="C6" s="7">
        <f>SUMIF(Clients!C:C,A6,Clients!D:D)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2026-10-24T08:21:01Z</dcterms:created>
  <dcterms:modified xmlns:dcterms="http://purl.org/dc/terms/" xmlns:xsi="http://www.w3.org/2001/XMLSchema-instance" xsi:type="dcterms:W3CDTF">2026-10-24T08:21:01Z</dcterms:modified>
</cp:coreProperties>
</file>